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Hoja1!$B$1:$Q$30</definedName>
  </definedNames>
  <calcPr calcId="144525"/>
</workbook>
</file>

<file path=xl/calcChain.xml><?xml version="1.0" encoding="utf-8"?>
<calcChain xmlns="http://schemas.openxmlformats.org/spreadsheetml/2006/main">
  <c r="I27" i="1" l="1"/>
  <c r="H27" i="1"/>
  <c r="N26" i="1"/>
  <c r="M26" i="1"/>
  <c r="L26" i="1"/>
  <c r="K26" i="1"/>
  <c r="J26" i="1"/>
  <c r="O26" i="1" s="1"/>
  <c r="P25" i="1"/>
  <c r="J25" i="1"/>
  <c r="Q25" i="1" s="1"/>
  <c r="P24" i="1"/>
  <c r="J24" i="1"/>
  <c r="Q24" i="1" s="1"/>
  <c r="P23" i="1"/>
  <c r="J23" i="1"/>
  <c r="Q23" i="1" s="1"/>
  <c r="P22" i="1"/>
  <c r="J22" i="1"/>
  <c r="Q22" i="1" s="1"/>
  <c r="P21" i="1"/>
  <c r="J21" i="1"/>
  <c r="Q21" i="1" s="1"/>
  <c r="P20" i="1"/>
  <c r="J20" i="1"/>
  <c r="Q20" i="1" s="1"/>
  <c r="P19" i="1"/>
  <c r="J19" i="1"/>
  <c r="Q19" i="1" s="1"/>
  <c r="P18" i="1"/>
  <c r="J18" i="1"/>
  <c r="Q18" i="1" s="1"/>
  <c r="P17" i="1"/>
  <c r="J17" i="1"/>
  <c r="Q17" i="1" s="1"/>
  <c r="P16" i="1"/>
  <c r="J16" i="1"/>
  <c r="Q16" i="1" s="1"/>
  <c r="P15" i="1"/>
  <c r="J15" i="1"/>
  <c r="Q15" i="1" s="1"/>
  <c r="P14" i="1"/>
  <c r="J14" i="1"/>
  <c r="Q14" i="1" s="1"/>
  <c r="N13" i="1"/>
  <c r="M13" i="1"/>
  <c r="L13" i="1"/>
  <c r="Q13" i="1" s="1"/>
  <c r="K13" i="1"/>
  <c r="J13" i="1"/>
  <c r="N12" i="1"/>
  <c r="M12" i="1"/>
  <c r="L12" i="1"/>
  <c r="K12" i="1"/>
  <c r="J12" i="1"/>
  <c r="P11" i="1"/>
  <c r="J11" i="1"/>
  <c r="Q11" i="1" s="1"/>
  <c r="N10" i="1"/>
  <c r="M10" i="1"/>
  <c r="L10" i="1"/>
  <c r="K10" i="1"/>
  <c r="J10" i="1"/>
  <c r="M27" i="1" l="1"/>
  <c r="O12" i="1"/>
  <c r="O10" i="1"/>
  <c r="N27" i="1"/>
  <c r="O13" i="1"/>
  <c r="J27" i="1"/>
  <c r="O11" i="1"/>
  <c r="O14" i="1"/>
  <c r="O15" i="1"/>
  <c r="O16" i="1"/>
  <c r="O17" i="1"/>
  <c r="O18" i="1"/>
  <c r="O19" i="1"/>
  <c r="O20" i="1"/>
  <c r="O21" i="1"/>
  <c r="O22" i="1"/>
  <c r="O23" i="1"/>
  <c r="O24" i="1"/>
  <c r="O25" i="1"/>
  <c r="K27" i="1"/>
  <c r="Q12" i="1"/>
  <c r="Q26" i="1"/>
  <c r="L27" i="1"/>
  <c r="P10" i="1"/>
  <c r="P12" i="1"/>
  <c r="P13" i="1"/>
  <c r="P26" i="1"/>
  <c r="Q10" i="1"/>
  <c r="O27" i="1" l="1"/>
</calcChain>
</file>

<file path=xl/comments1.xml><?xml version="1.0" encoding="utf-8"?>
<comments xmlns="http://schemas.openxmlformats.org/spreadsheetml/2006/main">
  <authors>
    <author>DGCG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<sst xmlns="http://schemas.openxmlformats.org/spreadsheetml/2006/main" count="93" uniqueCount="63">
  <si>
    <t>PROGRAMAS Y PROYECTOS DE INVERSIÓN</t>
  </si>
  <si>
    <t>DEL 1 DE ENERO AL 31 DE DICIEMBRE DE 2017</t>
  </si>
  <si>
    <t>Ente Público:</t>
  </si>
  <si>
    <t>UNIVERSIDAD POLITÉCNICA DE JUVENTINO ROSAS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</si>
  <si>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</si>
  <si>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</si>
  <si>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</si>
  <si>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</si>
  <si>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</si>
  <si>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</si>
  <si>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</si>
  <si>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</si>
  <si>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</si>
  <si>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</si>
  <si>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</si>
  <si>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</si>
  <si>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</si>
  <si>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</si>
  <si>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</si>
  <si>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</si>
  <si>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</si>
  <si>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</si>
  <si>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</si>
  <si>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</si>
  <si>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G1101</t>
  </si>
  <si>
    <t>PROGRAMA</t>
  </si>
  <si>
    <t>ADMINISTRACION DE LO</t>
  </si>
  <si>
    <t>G1143</t>
  </si>
  <si>
    <t>OPERACIÓN DEL MODELO</t>
  </si>
  <si>
    <t>3046</t>
  </si>
  <si>
    <t>G2085</t>
  </si>
  <si>
    <t>DIRECCIÓN ESTRATÉGICA</t>
  </si>
  <si>
    <t>P0755</t>
  </si>
  <si>
    <t>ADMINISTRACIÓN  E IM</t>
  </si>
  <si>
    <t>P0755.0001</t>
  </si>
  <si>
    <t>DOMO DE LA CIENCIA</t>
  </si>
  <si>
    <t>P0755.0002</t>
  </si>
  <si>
    <t>ROBOTICA EDUCATIVA</t>
  </si>
  <si>
    <t>P0756</t>
  </si>
  <si>
    <t>APLICACIÓN DE PLANES</t>
  </si>
  <si>
    <t>P0757</t>
  </si>
  <si>
    <t>APOYOS PARA LA PROFE</t>
  </si>
  <si>
    <t>P0758</t>
  </si>
  <si>
    <t>CURSOS Y EVENTOS DE</t>
  </si>
  <si>
    <t>P0759</t>
  </si>
  <si>
    <t>GESTIÓN DE CERTIFICA</t>
  </si>
  <si>
    <t>P0760</t>
  </si>
  <si>
    <t>FORTALECIMIENTO DE L</t>
  </si>
  <si>
    <t>P0761</t>
  </si>
  <si>
    <t>MANTENIMIENTO DE LA</t>
  </si>
  <si>
    <t>P0762</t>
  </si>
  <si>
    <t>OPER. OTORG BECAS AP</t>
  </si>
  <si>
    <t>P0763</t>
  </si>
  <si>
    <t>OPERACIÓN DE SERVICI</t>
  </si>
  <si>
    <t>P0764</t>
  </si>
  <si>
    <t>OPERACIÓN DE UN SIST</t>
  </si>
  <si>
    <t>P2037</t>
  </si>
  <si>
    <t>EVALUACIÓN DE FACTIB</t>
  </si>
  <si>
    <t>Q0574</t>
  </si>
  <si>
    <t>PROYECTO DE INVERSIÓN</t>
  </si>
  <si>
    <t>INFRAESTRUCTURA DE L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</si>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</sst>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2" borderId="0" xfId="0" applyFont="1" applyFill="1" applyBorder="1" applyAlignment="1">
      <alignment horizontal="center"/>
    </xf>
    <xf numFmtId="0" fontId="2" fillId="3" borderId="0" xfId="0" applyFont="1" applyFill="1"/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 applyAlignment="1"/>
    <xf numFmtId="0" fontId="2" fillId="3" borderId="1" xfId="0" applyFont="1" applyFill="1" applyBorder="1"/>
    <xf numFmtId="0" fontId="4" fillId="3" borderId="1" xfId="0" applyFont="1" applyFill="1" applyBorder="1"/>
    <xf numFmtId="0" fontId="4" fillId="3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justify" vertical="center" wrapText="1"/>
    </xf>
    <xf numFmtId="0" fontId="2" fillId="3" borderId="0" xfId="0" applyFont="1" applyFill="1" applyBorder="1" applyAlignment="1">
      <alignment horizontal="justify" vertical="center" wrapText="1"/>
    </xf>
    <xf numFmtId="0" fontId="2" fillId="0" borderId="0" xfId="0" applyFont="1" applyFill="1"/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quotePrefix="1" applyFont="1" applyFill="1" applyBorder="1" applyAlignment="1">
      <alignment horizontal="center" vertical="center" wrapText="1"/>
    </xf>
    <xf numFmtId="43" fontId="2" fillId="0" borderId="5" xfId="1" applyFont="1" applyFill="1" applyBorder="1" applyAlignment="1">
      <alignment vertical="center" wrapText="1"/>
    </xf>
    <xf numFmtId="43" fontId="2" fillId="0" borderId="4" xfId="1" applyFont="1" applyFill="1" applyBorder="1" applyAlignment="1">
      <alignment vertical="center" wrapText="1"/>
    </xf>
    <xf numFmtId="9" fontId="2" fillId="0" borderId="4" xfId="2" applyFont="1" applyFill="1" applyBorder="1" applyAlignment="1">
      <alignment vertical="center"/>
    </xf>
    <xf numFmtId="9" fontId="2" fillId="0" borderId="5" xfId="2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vertical="center" wrapText="1"/>
    </xf>
    <xf numFmtId="43" fontId="2" fillId="0" borderId="10" xfId="1" applyFont="1" applyFill="1" applyBorder="1" applyAlignment="1">
      <alignment vertical="center" wrapText="1"/>
    </xf>
    <xf numFmtId="9" fontId="2" fillId="0" borderId="10" xfId="2" applyFont="1" applyFill="1" applyBorder="1" applyAlignment="1">
      <alignment vertical="center"/>
    </xf>
    <xf numFmtId="9" fontId="2" fillId="0" borderId="11" xfId="2" applyFont="1" applyFill="1" applyBorder="1" applyAlignment="1">
      <alignment vertical="center"/>
    </xf>
    <xf numFmtId="43" fontId="2" fillId="0" borderId="11" xfId="1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0" borderId="10" xfId="2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43" fontId="2" fillId="0" borderId="13" xfId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3" borderId="0" xfId="0" applyFont="1" applyFill="1"/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left" vertical="center" wrapText="1"/>
    </xf>
    <xf numFmtId="43" fontId="5" fillId="3" borderId="6" xfId="0" applyNumberFormat="1" applyFont="1" applyFill="1" applyBorder="1" applyAlignment="1">
      <alignment horizontal="right" vertical="center" wrapText="1"/>
    </xf>
    <xf numFmtId="43" fontId="5" fillId="3" borderId="12" xfId="0" applyNumberFormat="1" applyFont="1" applyFill="1" applyBorder="1" applyAlignment="1">
      <alignment horizontal="right" vertical="center" wrapText="1"/>
    </xf>
    <xf numFmtId="9" fontId="5" fillId="3" borderId="12" xfId="2" applyFont="1" applyFill="1" applyBorder="1" applyAlignment="1"/>
    <xf numFmtId="0" fontId="5" fillId="0" borderId="0" xfId="0" applyFont="1"/>
    <xf numFmtId="0" fontId="5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left" vertical="center" wrapText="1"/>
    </xf>
    <xf numFmtId="43" fontId="5" fillId="3" borderId="0" xfId="0" applyNumberFormat="1" applyFont="1" applyFill="1" applyBorder="1" applyAlignment="1">
      <alignment horizontal="right" vertical="center" wrapText="1"/>
    </xf>
    <xf numFmtId="9" fontId="5" fillId="3" borderId="0" xfId="2" applyFont="1" applyFill="1" applyBorder="1" applyAlignment="1"/>
    <xf numFmtId="4" fontId="0" fillId="0" borderId="0" xfId="0" applyNumberFormat="1" applyFill="1"/>
    <xf numFmtId="4" fontId="0" fillId="0" borderId="0" xfId="0" applyNumberFormat="1"/>
    <xf numFmtId="4" fontId="2" fillId="0" borderId="0" xfId="0" applyNumberFormat="1" applyFont="1" applyFill="1"/>
    <xf numFmtId="43" fontId="2" fillId="0" borderId="0" xfId="0" applyNumberFormat="1" applyFont="1" applyFill="1"/>
    <xf numFmtId="0" fontId="2" fillId="3" borderId="0" xfId="0" applyFont="1" applyFill="1" applyAlignment="1">
      <alignment horizontal="left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workbookViewId="0">
      <selection activeCell="F9" sqref="F9"/>
    </sheetView>
  </sheetViews>
  <sheetFormatPr baseColWidth="10" defaultColWidth="11.44140625" defaultRowHeight="13.2" x14ac:dyDescent="0.25"/>
  <cols>
    <col min="1" max="1" width="2.109375" style="3" customWidth="1"/>
    <col min="2" max="3" width="3.6640625" style="1" customWidth="1"/>
    <col min="4" max="4" width="10.88671875" style="1" customWidth="1"/>
    <col min="5" max="5" width="15.5546875" style="1" customWidth="1"/>
    <col min="6" max="6" width="23" style="1" customWidth="1"/>
    <col min="7" max="7" width="6" style="1" customWidth="1"/>
    <col min="8" max="8" width="15.33203125" style="1" customWidth="1"/>
    <col min="9" max="9" width="15.109375" style="1" customWidth="1"/>
    <col min="10" max="10" width="14.88671875" style="1" customWidth="1"/>
    <col min="11" max="11" width="15.5546875" style="1" customWidth="1"/>
    <col min="12" max="12" width="14.44140625" style="1" customWidth="1"/>
    <col min="13" max="13" width="14.6640625" style="1" customWidth="1"/>
    <col min="14" max="15" width="14.44140625" style="1" customWidth="1"/>
    <col min="16" max="16" width="14.5546875" style="3" customWidth="1"/>
    <col min="17" max="17" width="14" style="1" customWidth="1"/>
    <col min="18" max="16384" width="11.44140625" style="1"/>
  </cols>
  <sheetData>
    <row r="1" spans="1:17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1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s="3" customForma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3" customFormat="1" x14ac:dyDescent="0.25">
      <c r="D5" s="4" t="s">
        <v>2</v>
      </c>
      <c r="E5" s="5" t="s">
        <v>3</v>
      </c>
      <c r="F5" s="5"/>
      <c r="G5" s="6"/>
      <c r="H5" s="5"/>
      <c r="I5" s="5"/>
      <c r="J5" s="5"/>
      <c r="K5" s="5"/>
      <c r="L5" s="7"/>
      <c r="M5" s="7"/>
      <c r="N5" s="8"/>
      <c r="O5" s="9"/>
    </row>
    <row r="6" spans="1:17" s="3" customFormat="1" x14ac:dyDescent="0.2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7" x14ac:dyDescent="0.25">
      <c r="A7" s="1"/>
      <c r="B7" s="10" t="s">
        <v>4</v>
      </c>
      <c r="C7" s="11"/>
      <c r="D7" s="12"/>
      <c r="E7" s="13" t="s">
        <v>5</v>
      </c>
      <c r="F7" s="14"/>
      <c r="G7" s="13" t="s">
        <v>6</v>
      </c>
      <c r="H7" s="15" t="s">
        <v>7</v>
      </c>
      <c r="I7" s="16"/>
      <c r="J7" s="16"/>
      <c r="K7" s="16"/>
      <c r="L7" s="16"/>
      <c r="M7" s="16"/>
      <c r="N7" s="17"/>
      <c r="O7" s="13" t="s">
        <v>8</v>
      </c>
      <c r="P7" s="18" t="s">
        <v>9</v>
      </c>
      <c r="Q7" s="19"/>
    </row>
    <row r="8" spans="1:17" ht="26.4" x14ac:dyDescent="0.25">
      <c r="A8" s="1"/>
      <c r="B8" s="20"/>
      <c r="C8" s="21"/>
      <c r="D8" s="22"/>
      <c r="E8" s="23"/>
      <c r="F8" s="24" t="s">
        <v>10</v>
      </c>
      <c r="G8" s="23"/>
      <c r="H8" s="25" t="s">
        <v>11</v>
      </c>
      <c r="I8" s="25" t="s">
        <v>12</v>
      </c>
      <c r="J8" s="25" t="s">
        <v>13</v>
      </c>
      <c r="K8" s="25" t="s">
        <v>14</v>
      </c>
      <c r="L8" s="25" t="s">
        <v>15</v>
      </c>
      <c r="M8" s="25" t="s">
        <v>16</v>
      </c>
      <c r="N8" s="25" t="s">
        <v>17</v>
      </c>
      <c r="O8" s="26"/>
      <c r="P8" s="27" t="s">
        <v>18</v>
      </c>
      <c r="Q8" s="27" t="s">
        <v>19</v>
      </c>
    </row>
    <row r="9" spans="1:17" x14ac:dyDescent="0.25">
      <c r="A9" s="1"/>
      <c r="B9" s="28"/>
      <c r="C9" s="29"/>
      <c r="D9" s="30"/>
      <c r="E9" s="26"/>
      <c r="F9" s="31"/>
      <c r="G9" s="26"/>
      <c r="H9" s="25">
        <v>1</v>
      </c>
      <c r="I9" s="25">
        <v>2</v>
      </c>
      <c r="J9" s="25" t="s">
        <v>20</v>
      </c>
      <c r="K9" s="25">
        <v>4</v>
      </c>
      <c r="L9" s="25">
        <v>5</v>
      </c>
      <c r="M9" s="25">
        <v>6</v>
      </c>
      <c r="N9" s="25">
        <v>7</v>
      </c>
      <c r="O9" s="14" t="s">
        <v>21</v>
      </c>
      <c r="P9" s="32" t="s">
        <v>22</v>
      </c>
      <c r="Q9" s="32" t="s">
        <v>23</v>
      </c>
    </row>
    <row r="10" spans="1:17" x14ac:dyDescent="0.25">
      <c r="A10" s="1"/>
      <c r="B10" s="33"/>
      <c r="C10" s="34"/>
      <c r="D10" s="35" t="s">
        <v>24</v>
      </c>
      <c r="E10" s="36" t="s">
        <v>25</v>
      </c>
      <c r="F10" s="37" t="s">
        <v>26</v>
      </c>
      <c r="G10" s="38">
        <v>3046</v>
      </c>
      <c r="H10" s="39">
        <v>9085961.2699999996</v>
      </c>
      <c r="I10" s="39">
        <v>7328386.330000001</v>
      </c>
      <c r="J10" s="40">
        <f>+H10+I10</f>
        <v>16414347.600000001</v>
      </c>
      <c r="K10" s="40">
        <f>16433354.57-756486.4</f>
        <v>15676868.17</v>
      </c>
      <c r="L10" s="40">
        <f>16433354.57-756486.4</f>
        <v>15676868.17</v>
      </c>
      <c r="M10" s="40">
        <f>16433354.57-756486.4</f>
        <v>15676868.17</v>
      </c>
      <c r="N10" s="40">
        <f>16433354.57-756486.4</f>
        <v>15676868.17</v>
      </c>
      <c r="O10" s="40">
        <f>J10-L10</f>
        <v>737479.43000000156</v>
      </c>
      <c r="P10" s="41">
        <f>L10/H10</f>
        <v>1.725394562462184</v>
      </c>
      <c r="Q10" s="42">
        <f>L10/J10</f>
        <v>0.95507104833091261</v>
      </c>
    </row>
    <row r="11" spans="1:17" x14ac:dyDescent="0.25">
      <c r="A11" s="1"/>
      <c r="B11" s="33"/>
      <c r="C11" s="34"/>
      <c r="D11" s="35" t="s">
        <v>27</v>
      </c>
      <c r="E11" s="43" t="s">
        <v>25</v>
      </c>
      <c r="F11" s="44" t="s">
        <v>28</v>
      </c>
      <c r="G11" s="45" t="s">
        <v>29</v>
      </c>
      <c r="H11" s="46">
        <v>365541.62</v>
      </c>
      <c r="I11" s="46">
        <v>10721.54</v>
      </c>
      <c r="J11" s="47">
        <f t="shared" ref="J11:J26" si="0">+H11+I11</f>
        <v>376263.16</v>
      </c>
      <c r="K11" s="47">
        <v>344803.66</v>
      </c>
      <c r="L11" s="47">
        <v>344803.66</v>
      </c>
      <c r="M11" s="47">
        <v>344803.66</v>
      </c>
      <c r="N11" s="47">
        <v>344803.66</v>
      </c>
      <c r="O11" s="47">
        <f>J11-L11</f>
        <v>31459.5</v>
      </c>
      <c r="P11" s="48">
        <f>L11/H11</f>
        <v>0.94326785551806658</v>
      </c>
      <c r="Q11" s="49">
        <f t="shared" ref="Q11:Q26" si="1">L11/J11</f>
        <v>0.91638963538178975</v>
      </c>
    </row>
    <row r="12" spans="1:17" x14ac:dyDescent="0.25">
      <c r="A12" s="1"/>
      <c r="B12" s="33"/>
      <c r="C12" s="34"/>
      <c r="D12" s="35" t="s">
        <v>30</v>
      </c>
      <c r="E12" s="43" t="s">
        <v>25</v>
      </c>
      <c r="F12" s="44" t="s">
        <v>31</v>
      </c>
      <c r="G12" s="45" t="s">
        <v>29</v>
      </c>
      <c r="H12" s="46">
        <v>1744330.41</v>
      </c>
      <c r="I12" s="50">
        <v>321602.42000000004</v>
      </c>
      <c r="J12" s="47">
        <f t="shared" si="0"/>
        <v>2065932.83</v>
      </c>
      <c r="K12" s="47">
        <f>2631050.88-565118.05</f>
        <v>2065932.8299999998</v>
      </c>
      <c r="L12" s="47">
        <f>2631050.88-565118.05</f>
        <v>2065932.8299999998</v>
      </c>
      <c r="M12" s="47">
        <f>2631050.88-565118.05</f>
        <v>2065932.8299999998</v>
      </c>
      <c r="N12" s="47">
        <f>2631050.88-565118.05</f>
        <v>2065932.8299999998</v>
      </c>
      <c r="O12" s="47">
        <f t="shared" ref="O12:O26" si="2">J12-L12</f>
        <v>0</v>
      </c>
      <c r="P12" s="48">
        <f t="shared" ref="P12:P25" si="3">L12/H12</f>
        <v>1.1843701274462102</v>
      </c>
      <c r="Q12" s="49">
        <f t="shared" si="1"/>
        <v>0.99999999999999989</v>
      </c>
    </row>
    <row r="13" spans="1:17" x14ac:dyDescent="0.25">
      <c r="A13" s="1"/>
      <c r="B13" s="33"/>
      <c r="C13" s="51"/>
      <c r="D13" s="35" t="s">
        <v>32</v>
      </c>
      <c r="E13" s="43" t="s">
        <v>25</v>
      </c>
      <c r="F13" s="44" t="s">
        <v>33</v>
      </c>
      <c r="G13" s="45" t="s">
        <v>29</v>
      </c>
      <c r="H13" s="46">
        <v>18747400.739999998</v>
      </c>
      <c r="I13" s="46">
        <v>5491039.8700000001</v>
      </c>
      <c r="J13" s="47">
        <f t="shared" si="0"/>
        <v>24238440.609999999</v>
      </c>
      <c r="K13" s="47">
        <f>24018377.09-2759.52</f>
        <v>24015617.57</v>
      </c>
      <c r="L13" s="47">
        <f>24018377.09-2759.52</f>
        <v>24015617.57</v>
      </c>
      <c r="M13" s="47">
        <f>24018377.09-2759.52</f>
        <v>24015617.57</v>
      </c>
      <c r="N13" s="47">
        <f>24018377.09-2759.52</f>
        <v>24015617.57</v>
      </c>
      <c r="O13" s="47">
        <f t="shared" si="2"/>
        <v>222823.03999999911</v>
      </c>
      <c r="P13" s="48">
        <f t="shared" si="3"/>
        <v>1.2810105199682205</v>
      </c>
      <c r="Q13" s="49">
        <f t="shared" si="1"/>
        <v>0.99080703896817235</v>
      </c>
    </row>
    <row r="14" spans="1:17" x14ac:dyDescent="0.25">
      <c r="A14" s="1"/>
      <c r="B14" s="33"/>
      <c r="C14" s="51"/>
      <c r="D14" s="35" t="s">
        <v>34</v>
      </c>
      <c r="E14" s="43" t="s">
        <v>25</v>
      </c>
      <c r="F14" s="44" t="s">
        <v>35</v>
      </c>
      <c r="G14" s="45" t="s">
        <v>29</v>
      </c>
      <c r="H14" s="50">
        <v>0</v>
      </c>
      <c r="I14" s="46">
        <v>980994.94</v>
      </c>
      <c r="J14" s="47">
        <f t="shared" si="0"/>
        <v>980994.94</v>
      </c>
      <c r="K14" s="47">
        <v>980994.94</v>
      </c>
      <c r="L14" s="47">
        <v>980994.94</v>
      </c>
      <c r="M14" s="47">
        <v>980994.94</v>
      </c>
      <c r="N14" s="47">
        <v>980994.94</v>
      </c>
      <c r="O14" s="47">
        <f t="shared" si="2"/>
        <v>0</v>
      </c>
      <c r="P14" s="52" t="e">
        <f>L14/H14</f>
        <v>#DIV/0!</v>
      </c>
      <c r="Q14" s="49">
        <f t="shared" si="1"/>
        <v>1</v>
      </c>
    </row>
    <row r="15" spans="1:17" x14ac:dyDescent="0.25">
      <c r="A15" s="1"/>
      <c r="B15" s="33"/>
      <c r="C15" s="51"/>
      <c r="D15" s="35" t="s">
        <v>36</v>
      </c>
      <c r="E15" s="43" t="s">
        <v>25</v>
      </c>
      <c r="F15" s="44" t="s">
        <v>37</v>
      </c>
      <c r="G15" s="45" t="s">
        <v>29</v>
      </c>
      <c r="H15" s="50">
        <v>0</v>
      </c>
      <c r="I15" s="46">
        <v>13000</v>
      </c>
      <c r="J15" s="47">
        <f t="shared" si="0"/>
        <v>13000</v>
      </c>
      <c r="K15" s="47">
        <v>13000</v>
      </c>
      <c r="L15" s="47">
        <v>13000</v>
      </c>
      <c r="M15" s="47">
        <v>13000</v>
      </c>
      <c r="N15" s="47">
        <v>13000</v>
      </c>
      <c r="O15" s="47">
        <f t="shared" si="2"/>
        <v>0</v>
      </c>
      <c r="P15" s="48" t="e">
        <f t="shared" si="3"/>
        <v>#DIV/0!</v>
      </c>
      <c r="Q15" s="49">
        <f t="shared" si="1"/>
        <v>1</v>
      </c>
    </row>
    <row r="16" spans="1:17" x14ac:dyDescent="0.25">
      <c r="A16" s="1"/>
      <c r="B16" s="33"/>
      <c r="C16" s="34"/>
      <c r="D16" s="35" t="s">
        <v>38</v>
      </c>
      <c r="E16" s="43" t="s">
        <v>25</v>
      </c>
      <c r="F16" s="44" t="s">
        <v>39</v>
      </c>
      <c r="G16" s="45" t="s">
        <v>29</v>
      </c>
      <c r="H16" s="46">
        <v>600571.65</v>
      </c>
      <c r="I16" s="50">
        <v>34807.49</v>
      </c>
      <c r="J16" s="47">
        <f t="shared" si="0"/>
        <v>635379.14</v>
      </c>
      <c r="K16" s="47">
        <v>635379.14</v>
      </c>
      <c r="L16" s="47">
        <v>635379.14</v>
      </c>
      <c r="M16" s="47">
        <v>635379.14</v>
      </c>
      <c r="N16" s="47">
        <v>635379.14</v>
      </c>
      <c r="O16" s="47">
        <f t="shared" si="2"/>
        <v>0</v>
      </c>
      <c r="P16" s="48">
        <f t="shared" si="3"/>
        <v>1.0579572645495336</v>
      </c>
      <c r="Q16" s="49">
        <f t="shared" si="1"/>
        <v>1</v>
      </c>
    </row>
    <row r="17" spans="1:17" x14ac:dyDescent="0.25">
      <c r="A17" s="1"/>
      <c r="B17" s="33"/>
      <c r="C17" s="34"/>
      <c r="D17" s="35" t="s">
        <v>40</v>
      </c>
      <c r="E17" s="43" t="s">
        <v>25</v>
      </c>
      <c r="F17" s="44" t="s">
        <v>41</v>
      </c>
      <c r="G17" s="45" t="s">
        <v>29</v>
      </c>
      <c r="H17" s="46">
        <v>94780.28</v>
      </c>
      <c r="I17" s="46">
        <v>494345.29000000004</v>
      </c>
      <c r="J17" s="47">
        <f t="shared" si="0"/>
        <v>589125.57000000007</v>
      </c>
      <c r="K17" s="47">
        <v>318546.46000000002</v>
      </c>
      <c r="L17" s="47">
        <v>318546.46000000002</v>
      </c>
      <c r="M17" s="47">
        <v>318546.46000000002</v>
      </c>
      <c r="N17" s="47">
        <v>318546.46000000002</v>
      </c>
      <c r="O17" s="47">
        <f t="shared" si="2"/>
        <v>270579.11000000004</v>
      </c>
      <c r="P17" s="48">
        <f t="shared" si="3"/>
        <v>3.3608938483828075</v>
      </c>
      <c r="Q17" s="49">
        <f t="shared" si="1"/>
        <v>0.5407106332186532</v>
      </c>
    </row>
    <row r="18" spans="1:17" x14ac:dyDescent="0.25">
      <c r="B18" s="33"/>
      <c r="C18" s="34"/>
      <c r="D18" s="35" t="s">
        <v>42</v>
      </c>
      <c r="E18" s="43" t="s">
        <v>25</v>
      </c>
      <c r="F18" s="44" t="s">
        <v>43</v>
      </c>
      <c r="G18" s="45" t="s">
        <v>29</v>
      </c>
      <c r="H18" s="46">
        <v>297835.59999999998</v>
      </c>
      <c r="I18" s="50">
        <v>48710.200000000004</v>
      </c>
      <c r="J18" s="47">
        <f t="shared" si="0"/>
        <v>346545.8</v>
      </c>
      <c r="K18" s="47">
        <v>346538.52</v>
      </c>
      <c r="L18" s="47">
        <v>346538.52</v>
      </c>
      <c r="M18" s="47">
        <v>346538.52</v>
      </c>
      <c r="N18" s="47">
        <v>346538.52</v>
      </c>
      <c r="O18" s="47">
        <f t="shared" si="2"/>
        <v>7.279999999969732</v>
      </c>
      <c r="P18" s="48">
        <f t="shared" si="3"/>
        <v>1.1635228293729831</v>
      </c>
      <c r="Q18" s="49">
        <f t="shared" si="1"/>
        <v>0.99997899267571566</v>
      </c>
    </row>
    <row r="19" spans="1:17" x14ac:dyDescent="0.25">
      <c r="B19" s="33"/>
      <c r="C19" s="34"/>
      <c r="D19" s="35" t="s">
        <v>44</v>
      </c>
      <c r="E19" s="43" t="s">
        <v>25</v>
      </c>
      <c r="F19" s="44" t="s">
        <v>45</v>
      </c>
      <c r="G19" s="45" t="s">
        <v>29</v>
      </c>
      <c r="H19" s="46">
        <v>37170.480000000003</v>
      </c>
      <c r="I19" s="50">
        <v>5145.09</v>
      </c>
      <c r="J19" s="47">
        <f t="shared" si="0"/>
        <v>42315.570000000007</v>
      </c>
      <c r="K19" s="47">
        <v>42315.57</v>
      </c>
      <c r="L19" s="47">
        <v>42315.57</v>
      </c>
      <c r="M19" s="47">
        <v>42315.57</v>
      </c>
      <c r="N19" s="47">
        <v>42315.57</v>
      </c>
      <c r="O19" s="47">
        <f t="shared" si="2"/>
        <v>0</v>
      </c>
      <c r="P19" s="48">
        <f t="shared" si="3"/>
        <v>1.1384187129141188</v>
      </c>
      <c r="Q19" s="49">
        <f t="shared" si="1"/>
        <v>0.99999999999999978</v>
      </c>
    </row>
    <row r="20" spans="1:17" x14ac:dyDescent="0.25">
      <c r="B20" s="33"/>
      <c r="C20" s="34"/>
      <c r="D20" s="35" t="s">
        <v>46</v>
      </c>
      <c r="E20" s="43" t="s">
        <v>25</v>
      </c>
      <c r="F20" s="44" t="s">
        <v>47</v>
      </c>
      <c r="G20" s="45" t="s">
        <v>29</v>
      </c>
      <c r="H20" s="46">
        <v>514201.28</v>
      </c>
      <c r="I20" s="50">
        <v>751701.5</v>
      </c>
      <c r="J20" s="47">
        <f t="shared" si="0"/>
        <v>1265902.78</v>
      </c>
      <c r="K20" s="47">
        <v>1217902.75</v>
      </c>
      <c r="L20" s="47">
        <v>1217902.75</v>
      </c>
      <c r="M20" s="47">
        <v>1217902.75</v>
      </c>
      <c r="N20" s="47">
        <v>1217902.75</v>
      </c>
      <c r="O20" s="47">
        <f t="shared" si="2"/>
        <v>48000.030000000028</v>
      </c>
      <c r="P20" s="48">
        <f t="shared" si="3"/>
        <v>2.3685330966115057</v>
      </c>
      <c r="Q20" s="49">
        <f t="shared" si="1"/>
        <v>0.96208237254996787</v>
      </c>
    </row>
    <row r="21" spans="1:17" x14ac:dyDescent="0.25">
      <c r="B21" s="33"/>
      <c r="C21" s="34"/>
      <c r="D21" s="35" t="s">
        <v>48</v>
      </c>
      <c r="E21" s="43" t="s">
        <v>25</v>
      </c>
      <c r="F21" s="44" t="s">
        <v>49</v>
      </c>
      <c r="G21" s="45" t="s">
        <v>29</v>
      </c>
      <c r="H21" s="46">
        <v>1893826.95</v>
      </c>
      <c r="I21" s="50">
        <v>1634692.9500000002</v>
      </c>
      <c r="J21" s="47">
        <f t="shared" si="0"/>
        <v>3528519.9000000004</v>
      </c>
      <c r="K21" s="47">
        <v>3528519.9</v>
      </c>
      <c r="L21" s="47">
        <v>3528519.9</v>
      </c>
      <c r="M21" s="47">
        <v>3528519.9</v>
      </c>
      <c r="N21" s="47">
        <v>3528519.9</v>
      </c>
      <c r="O21" s="47">
        <f t="shared" si="2"/>
        <v>0</v>
      </c>
      <c r="P21" s="48">
        <f t="shared" si="3"/>
        <v>1.8631691242961772</v>
      </c>
      <c r="Q21" s="49">
        <f t="shared" si="1"/>
        <v>0.99999999999999989</v>
      </c>
    </row>
    <row r="22" spans="1:17" s="35" customFormat="1" x14ac:dyDescent="0.25">
      <c r="B22" s="53"/>
      <c r="C22" s="54"/>
      <c r="D22" s="35" t="s">
        <v>50</v>
      </c>
      <c r="E22" s="43" t="s">
        <v>25</v>
      </c>
      <c r="F22" s="44" t="s">
        <v>51</v>
      </c>
      <c r="G22" s="45" t="s">
        <v>29</v>
      </c>
      <c r="H22" s="50">
        <v>0</v>
      </c>
      <c r="I22" s="50">
        <v>326607.05</v>
      </c>
      <c r="J22" s="47">
        <f t="shared" si="0"/>
        <v>326607.05</v>
      </c>
      <c r="K22" s="47">
        <v>320767.05</v>
      </c>
      <c r="L22" s="47">
        <v>320767.05</v>
      </c>
      <c r="M22" s="47">
        <v>320767.05</v>
      </c>
      <c r="N22" s="47">
        <v>320767.05</v>
      </c>
      <c r="O22" s="47">
        <f t="shared" si="2"/>
        <v>5840</v>
      </c>
      <c r="P22" s="48" t="e">
        <f t="shared" si="3"/>
        <v>#DIV/0!</v>
      </c>
      <c r="Q22" s="49">
        <f t="shared" si="1"/>
        <v>0.98211918573098778</v>
      </c>
    </row>
    <row r="23" spans="1:17" x14ac:dyDescent="0.25">
      <c r="B23" s="33"/>
      <c r="C23" s="34"/>
      <c r="D23" s="35" t="s">
        <v>52</v>
      </c>
      <c r="E23" s="43" t="s">
        <v>25</v>
      </c>
      <c r="F23" s="44" t="s">
        <v>53</v>
      </c>
      <c r="G23" s="45" t="s">
        <v>29</v>
      </c>
      <c r="H23" s="46">
        <v>1272797.06</v>
      </c>
      <c r="I23" s="50">
        <v>555314.37999999989</v>
      </c>
      <c r="J23" s="50">
        <f t="shared" si="0"/>
        <v>1828111.44</v>
      </c>
      <c r="K23" s="50">
        <v>1828079.94</v>
      </c>
      <c r="L23" s="50">
        <v>1828079.94</v>
      </c>
      <c r="M23" s="50">
        <v>1828079.94</v>
      </c>
      <c r="N23" s="50">
        <v>1828079.94</v>
      </c>
      <c r="O23" s="47">
        <f t="shared" si="2"/>
        <v>31.5</v>
      </c>
      <c r="P23" s="48">
        <f t="shared" si="3"/>
        <v>1.4362697695106239</v>
      </c>
      <c r="Q23" s="49">
        <f t="shared" si="1"/>
        <v>0.99998276910296013</v>
      </c>
    </row>
    <row r="24" spans="1:17" x14ac:dyDescent="0.25">
      <c r="B24" s="33"/>
      <c r="C24" s="51"/>
      <c r="D24" s="35" t="s">
        <v>54</v>
      </c>
      <c r="E24" s="43" t="s">
        <v>25</v>
      </c>
      <c r="F24" s="55" t="s">
        <v>55</v>
      </c>
      <c r="G24" s="45" t="s">
        <v>29</v>
      </c>
      <c r="H24" s="46">
        <v>17151.12</v>
      </c>
      <c r="I24" s="50">
        <v>0</v>
      </c>
      <c r="J24" s="50">
        <f>+H24+I24</f>
        <v>17151.12</v>
      </c>
      <c r="K24" s="50">
        <v>17151.12</v>
      </c>
      <c r="L24" s="50">
        <v>17151.12</v>
      </c>
      <c r="M24" s="50">
        <v>17151.12</v>
      </c>
      <c r="N24" s="50">
        <v>17151.12</v>
      </c>
      <c r="O24" s="47">
        <f t="shared" si="2"/>
        <v>0</v>
      </c>
      <c r="P24" s="48">
        <f t="shared" si="3"/>
        <v>1</v>
      </c>
      <c r="Q24" s="49">
        <f t="shared" si="1"/>
        <v>1</v>
      </c>
    </row>
    <row r="25" spans="1:17" x14ac:dyDescent="0.25">
      <c r="B25" s="33"/>
      <c r="C25" s="34"/>
      <c r="D25" s="35" t="s">
        <v>56</v>
      </c>
      <c r="E25" s="43" t="s">
        <v>25</v>
      </c>
      <c r="F25" s="55" t="s">
        <v>57</v>
      </c>
      <c r="G25" s="45" t="s">
        <v>29</v>
      </c>
      <c r="H25" s="46">
        <v>20000</v>
      </c>
      <c r="I25" s="50">
        <v>0</v>
      </c>
      <c r="J25" s="50">
        <f t="shared" si="0"/>
        <v>20000</v>
      </c>
      <c r="K25" s="50">
        <v>20000</v>
      </c>
      <c r="L25" s="50">
        <v>20000</v>
      </c>
      <c r="M25" s="50">
        <v>20000</v>
      </c>
      <c r="N25" s="50">
        <v>20000</v>
      </c>
      <c r="O25" s="47">
        <f t="shared" si="2"/>
        <v>0</v>
      </c>
      <c r="P25" s="48">
        <f t="shared" si="3"/>
        <v>1</v>
      </c>
      <c r="Q25" s="49">
        <f t="shared" si="1"/>
        <v>1</v>
      </c>
    </row>
    <row r="26" spans="1:17" s="58" customFormat="1" ht="39.6" x14ac:dyDescent="0.25">
      <c r="A26" s="56"/>
      <c r="B26" s="33"/>
      <c r="C26" s="34"/>
      <c r="D26" s="35" t="s">
        <v>58</v>
      </c>
      <c r="E26" s="43" t="s">
        <v>59</v>
      </c>
      <c r="F26" s="55" t="s">
        <v>60</v>
      </c>
      <c r="G26" s="45" t="s">
        <v>29</v>
      </c>
      <c r="H26" s="50">
        <v>0</v>
      </c>
      <c r="I26" s="50">
        <v>3029864.75</v>
      </c>
      <c r="J26" s="57">
        <f t="shared" si="0"/>
        <v>3029864.75</v>
      </c>
      <c r="K26" s="57">
        <f>3012620.62+12786.36</f>
        <v>3025406.98</v>
      </c>
      <c r="L26" s="57">
        <f>3012620.62+12786.36</f>
        <v>3025406.98</v>
      </c>
      <c r="M26" s="57">
        <f>3012620.62+12786.36</f>
        <v>3025406.98</v>
      </c>
      <c r="N26" s="57">
        <f>3012620.62+12786.36</f>
        <v>3025406.98</v>
      </c>
      <c r="O26" s="47">
        <f t="shared" si="2"/>
        <v>4457.7700000000186</v>
      </c>
      <c r="P26" s="48" t="e">
        <f>L26/H26</f>
        <v>#DIV/0!</v>
      </c>
      <c r="Q26" s="49">
        <f t="shared" si="1"/>
        <v>0.99852872310554452</v>
      </c>
    </row>
    <row r="27" spans="1:17" s="68" customFormat="1" x14ac:dyDescent="0.25">
      <c r="A27" s="59"/>
      <c r="B27" s="60"/>
      <c r="C27" s="61" t="s">
        <v>61</v>
      </c>
      <c r="D27" s="62"/>
      <c r="E27" s="63"/>
      <c r="F27" s="64"/>
      <c r="G27" s="63"/>
      <c r="H27" s="65">
        <f t="shared" ref="H27:O27" si="4">SUM(H10:H26)</f>
        <v>34691568.460000001</v>
      </c>
      <c r="I27" s="66">
        <f t="shared" si="4"/>
        <v>21026933.799999997</v>
      </c>
      <c r="J27" s="66">
        <f t="shared" si="4"/>
        <v>55718502.25999999</v>
      </c>
      <c r="K27" s="66">
        <f>SUM(K10:K26)</f>
        <v>54397824.599999994</v>
      </c>
      <c r="L27" s="66">
        <f>SUM(L10:L26)</f>
        <v>54397824.599999994</v>
      </c>
      <c r="M27" s="66">
        <f>SUM(M10:M26)</f>
        <v>54397824.599999994</v>
      </c>
      <c r="N27" s="66">
        <f t="shared" si="4"/>
        <v>54397824.599999994</v>
      </c>
      <c r="O27" s="66">
        <f t="shared" si="4"/>
        <v>1320677.6600000008</v>
      </c>
      <c r="P27" s="67"/>
      <c r="Q27" s="67"/>
    </row>
    <row r="28" spans="1:17" s="68" customFormat="1" x14ac:dyDescent="0.25">
      <c r="A28" s="59"/>
      <c r="B28" s="69"/>
      <c r="C28" s="70"/>
      <c r="D28" s="70"/>
      <c r="E28" s="71"/>
      <c r="F28" s="72"/>
      <c r="G28" s="71"/>
      <c r="H28" s="73"/>
      <c r="I28" s="73"/>
      <c r="J28" s="73"/>
      <c r="K28" s="73"/>
      <c r="L28" s="73"/>
      <c r="M28" s="73"/>
      <c r="N28" s="73"/>
      <c r="O28" s="73"/>
      <c r="P28" s="74"/>
      <c r="Q28" s="74"/>
    </row>
    <row r="29" spans="1:17" ht="14.4" x14ac:dyDescent="0.3">
      <c r="B29" s="3"/>
      <c r="C29" s="3"/>
      <c r="D29" s="3"/>
      <c r="E29" s="3"/>
      <c r="F29" s="3"/>
      <c r="G29" s="3"/>
      <c r="H29" s="3"/>
      <c r="I29" s="3"/>
      <c r="J29" s="3"/>
      <c r="K29" s="75"/>
      <c r="L29" s="75"/>
      <c r="M29" s="75"/>
      <c r="N29" s="75"/>
      <c r="O29" s="76"/>
    </row>
    <row r="30" spans="1:17" x14ac:dyDescent="0.25">
      <c r="B30" s="3" t="s">
        <v>62</v>
      </c>
      <c r="F30" s="3"/>
      <c r="G30" s="3"/>
      <c r="H30" s="3"/>
      <c r="I30" s="3"/>
      <c r="J30" s="3"/>
      <c r="K30" s="77"/>
      <c r="L30" s="77"/>
      <c r="M30" s="77"/>
      <c r="N30" s="77"/>
      <c r="O30" s="78"/>
    </row>
    <row r="31" spans="1:17" x14ac:dyDescent="0.25"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</row>
    <row r="32" spans="1:17" x14ac:dyDescent="0.25">
      <c r="B32" s="3"/>
      <c r="F32" s="3"/>
      <c r="G32" s="3"/>
      <c r="H32" s="3"/>
      <c r="I32" s="3"/>
      <c r="J32" s="3"/>
      <c r="K32" s="78"/>
      <c r="L32" s="78"/>
      <c r="M32" s="78"/>
      <c r="N32" s="78"/>
      <c r="O32" s="35"/>
    </row>
    <row r="38" spans="1:19" x14ac:dyDescent="0.25">
      <c r="A38" s="1"/>
      <c r="S38" s="68"/>
    </row>
    <row r="39" spans="1:19" x14ac:dyDescent="0.25">
      <c r="A39" s="1"/>
      <c r="P39" s="68"/>
    </row>
    <row r="45" spans="1:19" x14ac:dyDescent="0.25">
      <c r="A45" s="1"/>
      <c r="P45" s="68"/>
    </row>
    <row r="51" spans="1:19" x14ac:dyDescent="0.25">
      <c r="A51" s="1"/>
      <c r="S51" s="68"/>
    </row>
  </sheetData>
  <mergeCells count="11">
    <mergeCell ref="C27:D27"/>
    <mergeCell ref="B31:Q31"/>
    <mergeCell ref="B1:Q1"/>
    <mergeCell ref="B2:Q2"/>
    <mergeCell ref="B3:Q4"/>
    <mergeCell ref="B7:D9"/>
    <mergeCell ref="E7:E9"/>
    <mergeCell ref="G7:G9"/>
    <mergeCell ref="H7:N7"/>
    <mergeCell ref="O7:O8"/>
    <mergeCell ref="P7:Q7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rintOptions horizontalCentered="1"/>
  <pageMargins left="0.70866141732283472" right="0.70866141732283472" top="0.74803149606299213" bottom="0.74803149606299213" header="0.31496062992125984" footer="0.31496062992125984"/>
  <pageSetup scale="58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2018-01-30T21:51:41Z</cp:lastPrinted>
  <dcterms:created xsi:type="dcterms:W3CDTF">2018-01-30T21:50:52Z</dcterms:created>
  <dcterms:modified xsi:type="dcterms:W3CDTF">2018-01-30T21:52:06Z</dcterms:modified>
</cp:coreProperties>
</file>